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INFUSER lekcija end version\"/>
    </mc:Choice>
  </mc:AlternateContent>
  <xr:revisionPtr revIDLastSave="0" documentId="13_ncr:1_{F39AE1AB-D3BB-4A0D-94D7-6029C1CA6C7E}" xr6:coauthVersionLast="47" xr6:coauthVersionMax="47" xr10:uidLastSave="{00000000-0000-0000-0000-000000000000}"/>
  <bookViews>
    <workbookView xWindow="684" yWindow="600" windowWidth="22356" windowHeight="12360" xr2:uid="{00000000-000D-0000-FFFF-FFFF00000000}"/>
  </bookViews>
  <sheets>
    <sheet name="Ozonone data and price" sheetId="2" r:id="rId1"/>
    <sheet name="Mängd ozon+pri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23" i="2" l="1"/>
  <c r="E24" i="1"/>
  <c r="E26" i="1" s="1"/>
  <c r="J11" i="2"/>
  <c r="F11" i="2"/>
  <c r="B11" i="2"/>
  <c r="J6" i="2"/>
  <c r="J8" i="2" s="1"/>
  <c r="F6" i="2"/>
  <c r="F8" i="2" s="1"/>
  <c r="B6" i="2"/>
  <c r="B8" i="2" s="1"/>
  <c r="M5" i="2"/>
  <c r="J11" i="1"/>
  <c r="J6" i="1"/>
  <c r="J8" i="1" s="1"/>
  <c r="J13" i="1" s="1"/>
  <c r="B13" i="2" l="1"/>
  <c r="B10" i="2"/>
  <c r="F13" i="2"/>
  <c r="F10" i="2"/>
  <c r="J10" i="2"/>
  <c r="J13" i="2"/>
  <c r="J10" i="1"/>
  <c r="F6" i="1"/>
  <c r="F8" i="1" s="1"/>
  <c r="F13" i="1" s="1"/>
  <c r="B6" i="1"/>
  <c r="B8" i="1" s="1"/>
  <c r="B13" i="1" s="1"/>
  <c r="F10" i="1" l="1"/>
  <c r="F11" i="1"/>
  <c r="M5" i="1"/>
  <c r="B11" i="1"/>
  <c r="B10" i="1"/>
</calcChain>
</file>

<file path=xl/sharedStrings.xml><?xml version="1.0" encoding="utf-8"?>
<sst xmlns="http://schemas.openxmlformats.org/spreadsheetml/2006/main" count="134" uniqueCount="51">
  <si>
    <t>meter</t>
  </si>
  <si>
    <t>Area</t>
  </si>
  <si>
    <t>kvm</t>
  </si>
  <si>
    <t>Flöde</t>
  </si>
  <si>
    <t>lit/sek</t>
  </si>
  <si>
    <t>Flödeshast</t>
  </si>
  <si>
    <t>m/sek</t>
  </si>
  <si>
    <t>Rörlängd</t>
  </si>
  <si>
    <t>Uppehållstid</t>
  </si>
  <si>
    <t>sek</t>
  </si>
  <si>
    <t>Generellt Ozonbehov</t>
  </si>
  <si>
    <t>gram/tim</t>
  </si>
  <si>
    <t>Prisindikering</t>
  </si>
  <si>
    <t>ONY-20</t>
  </si>
  <si>
    <t>Sensor</t>
  </si>
  <si>
    <t>m3/tim</t>
  </si>
  <si>
    <t>Konvert m3/h &gt; lit/s</t>
  </si>
  <si>
    <t>millimeter</t>
  </si>
  <si>
    <t>GRUNDDATA RUND KANAL</t>
  </si>
  <si>
    <t>GRUNDDATA REKTAGULÄR KANAL</t>
  </si>
  <si>
    <t>Kanal diameter</t>
  </si>
  <si>
    <t>Vent kanal  Längd="Sida A"</t>
  </si>
  <si>
    <t>Vent kanal  Höjd="Sida B"</t>
  </si>
  <si>
    <t>Min kanallängd för 3,5 sek uppehållstid</t>
  </si>
  <si>
    <t>Duct diameter</t>
  </si>
  <si>
    <t>Flow</t>
  </si>
  <si>
    <t>Flow speed</t>
  </si>
  <si>
    <t>Duct lenght</t>
  </si>
  <si>
    <t>Retention time</t>
  </si>
  <si>
    <t>Estimated need of ozone</t>
  </si>
  <si>
    <t>Min duct length for 3,5 sec retention time</t>
  </si>
  <si>
    <t>BASE DATA FOR CIRCULAR DUCT</t>
  </si>
  <si>
    <t>lit/sec</t>
  </si>
  <si>
    <t>m/sec</t>
  </si>
  <si>
    <t>gram/h</t>
  </si>
  <si>
    <t>Duct canal
Length="Side A"</t>
  </si>
  <si>
    <t>Duct canal
Length="Side B"</t>
  </si>
  <si>
    <t>sec</t>
  </si>
  <si>
    <t>m3/h</t>
  </si>
  <si>
    <t>Price incication</t>
  </si>
  <si>
    <t>PTFE tube (10m)</t>
  </si>
  <si>
    <t>Spear</t>
  </si>
  <si>
    <t>TOTAL</t>
  </si>
  <si>
    <t>Discount %</t>
  </si>
  <si>
    <t>Net price</t>
  </si>
  <si>
    <t>€/pc</t>
  </si>
  <si>
    <t>pcs/inst</t>
  </si>
  <si>
    <t>Tot/inst</t>
  </si>
  <si>
    <t>sek/st</t>
  </si>
  <si>
    <t>st/inst</t>
  </si>
  <si>
    <t>Convert m3/h &gt; lit/s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</si>
</sst>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r&quot;_-;\-* #,##0.00\ &quot;kr&quot;_-;_-* &quot;-&quot;??\ &quot;kr&quot;_-;_-@_-"/>
    <numFmt numFmtId="165" formatCode="0.0"/>
    <numFmt numFmtId="166" formatCode="0.000"/>
    <numFmt numFmtId="167" formatCode="_-* #,##0\ [$€-1]_-;\-* #,##0\ [$€-1]_-;_-* &quot;-&quot;??\ [$€-1]_-;_-@_-"/>
    <numFmt numFmtId="168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wrapText="1"/>
    </xf>
    <xf numFmtId="165" fontId="0" fillId="2" borderId="1" xfId="0" applyNumberFormat="1" applyFill="1" applyBorder="1"/>
    <xf numFmtId="165" fontId="0" fillId="3" borderId="1" xfId="0" applyNumberFormat="1" applyFill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0" applyNumberFormat="1"/>
    <xf numFmtId="166" fontId="0" fillId="3" borderId="1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9" fontId="2" fillId="2" borderId="1" xfId="2" quotePrefix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7" fontId="0" fillId="0" borderId="1" xfId="1" applyNumberFormat="1" applyFont="1" applyBorder="1"/>
    <xf numFmtId="167" fontId="4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/>
    <xf numFmtId="167" fontId="0" fillId="0" borderId="0" xfId="1" applyNumberFormat="1" applyFont="1"/>
    <xf numFmtId="1" fontId="0" fillId="0" borderId="0" xfId="1" applyNumberFormat="1" applyFont="1"/>
    <xf numFmtId="9" fontId="2" fillId="0" borderId="0" xfId="2" quotePrefix="1" applyFont="1" applyAlignment="1">
      <alignment horizontal="right"/>
    </xf>
    <xf numFmtId="1" fontId="2" fillId="0" borderId="0" xfId="2" quotePrefix="1" applyNumberFormat="1" applyFont="1" applyAlignment="1">
      <alignment horizontal="right"/>
    </xf>
    <xf numFmtId="167" fontId="4" fillId="0" borderId="0" xfId="1" applyNumberFormat="1" applyFont="1"/>
    <xf numFmtId="1" fontId="4" fillId="0" borderId="0" xfId="1" applyNumberFormat="1" applyFont="1"/>
    <xf numFmtId="1" fontId="0" fillId="0" borderId="1" xfId="1" applyNumberFormat="1" applyFont="1" applyBorder="1" applyAlignment="1">
      <alignment horizontal="center" vertical="center"/>
    </xf>
    <xf numFmtId="168" fontId="0" fillId="0" borderId="1" xfId="1" applyNumberFormat="1" applyFont="1" applyBorder="1"/>
    <xf numFmtId="168" fontId="4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3"/>
  <sheetViews>
    <sheetView tabSelected="1" workbookViewId="0">
      <selection activeCell="I23" sqref="I23"/>
    </sheetView>
  </sheetViews>
  <sheetFormatPr defaultRowHeight="14.4" x14ac:dyDescent="0.3"/>
  <cols>
    <col min="1" max="1" width="15.88671875" style="6" customWidth="1"/>
    <col min="2" max="2" width="13.44140625" style="7" bestFit="1" customWidth="1"/>
    <col min="3" max="3" width="10.44140625" customWidth="1"/>
    <col min="4" max="4" width="2.88671875" customWidth="1"/>
    <col min="5" max="5" width="15.88671875" style="6" customWidth="1"/>
    <col min="6" max="6" width="12.33203125" style="7" customWidth="1"/>
    <col min="7" max="7" width="10.44140625" bestFit="1" customWidth="1"/>
    <col min="8" max="8" width="4" customWidth="1"/>
    <col min="9" max="9" width="14.33203125" customWidth="1"/>
    <col min="10" max="10" width="7.109375" customWidth="1"/>
    <col min="11" max="11" width="11.88671875" customWidth="1"/>
  </cols>
  <sheetData>
    <row r="3" spans="1:14" x14ac:dyDescent="0.3">
      <c r="A3" s="28" t="s">
        <v>31</v>
      </c>
      <c r="B3" s="29"/>
      <c r="C3" s="30"/>
      <c r="E3" s="28" t="s">
        <v>31</v>
      </c>
      <c r="F3" s="29"/>
      <c r="G3" s="30"/>
      <c r="I3" s="28" t="s">
        <v>31</v>
      </c>
      <c r="J3" s="29"/>
      <c r="K3" s="30"/>
      <c r="M3" s="31" t="s">
        <v>50</v>
      </c>
      <c r="N3" s="31"/>
    </row>
    <row r="4" spans="1:14" ht="28.8" x14ac:dyDescent="0.3">
      <c r="E4" s="2" t="s">
        <v>35</v>
      </c>
      <c r="F4" s="14">
        <v>800</v>
      </c>
      <c r="G4" s="1" t="s">
        <v>17</v>
      </c>
      <c r="M4" s="10">
        <v>4200</v>
      </c>
      <c r="N4" s="1" t="s">
        <v>38</v>
      </c>
    </row>
    <row r="5" spans="1:14" ht="28.8" x14ac:dyDescent="0.3">
      <c r="A5" s="2" t="s">
        <v>24</v>
      </c>
      <c r="B5" s="14">
        <v>400</v>
      </c>
      <c r="C5" s="1" t="s">
        <v>17</v>
      </c>
      <c r="E5" s="2" t="s">
        <v>36</v>
      </c>
      <c r="F5" s="14">
        <v>300</v>
      </c>
      <c r="G5" s="1" t="s">
        <v>17</v>
      </c>
      <c r="I5" s="2" t="s">
        <v>24</v>
      </c>
      <c r="J5" s="14">
        <v>500</v>
      </c>
      <c r="K5" s="1" t="s">
        <v>17</v>
      </c>
      <c r="M5" s="9">
        <f>M4/3.6</f>
        <v>1166.6666666666667</v>
      </c>
      <c r="N5" s="1" t="s">
        <v>32</v>
      </c>
    </row>
    <row r="6" spans="1:14" x14ac:dyDescent="0.3">
      <c r="A6" s="2" t="s">
        <v>1</v>
      </c>
      <c r="B6" s="8">
        <f>((B5*B5)/4)*3.14/1000000</f>
        <v>0.12559999999999999</v>
      </c>
      <c r="C6" s="1" t="s">
        <v>2</v>
      </c>
      <c r="E6" s="2" t="s">
        <v>1</v>
      </c>
      <c r="F6" s="8">
        <f>F4*F5/1000000</f>
        <v>0.24</v>
      </c>
      <c r="G6" s="1" t="s">
        <v>2</v>
      </c>
      <c r="I6" s="2" t="s">
        <v>1</v>
      </c>
      <c r="J6" s="8">
        <f>((J5*J5)/4)*3.14/1000000</f>
        <v>0.19625000000000001</v>
      </c>
      <c r="K6" s="1" t="s">
        <v>2</v>
      </c>
    </row>
    <row r="7" spans="1:14" x14ac:dyDescent="0.3">
      <c r="A7" s="2" t="s">
        <v>25</v>
      </c>
      <c r="B7" s="9">
        <v>1000</v>
      </c>
      <c r="C7" s="1" t="s">
        <v>32</v>
      </c>
      <c r="E7" s="2" t="s">
        <v>25</v>
      </c>
      <c r="F7" s="9">
        <v>1200</v>
      </c>
      <c r="G7" s="1" t="s">
        <v>32</v>
      </c>
      <c r="I7" s="2" t="s">
        <v>25</v>
      </c>
      <c r="J7" s="9">
        <v>944</v>
      </c>
      <c r="K7" s="1" t="s">
        <v>32</v>
      </c>
    </row>
    <row r="8" spans="1:14" x14ac:dyDescent="0.3">
      <c r="A8" s="2" t="s">
        <v>26</v>
      </c>
      <c r="B8" s="4">
        <f>B7/(B6*1000)</f>
        <v>7.9617834394904463</v>
      </c>
      <c r="C8" s="1" t="s">
        <v>33</v>
      </c>
      <c r="E8" s="2" t="s">
        <v>26</v>
      </c>
      <c r="F8" s="4">
        <f>F7/(F6*1000)</f>
        <v>5</v>
      </c>
      <c r="G8" s="1" t="s">
        <v>33</v>
      </c>
      <c r="I8" s="2" t="s">
        <v>26</v>
      </c>
      <c r="J8" s="4">
        <f>J7/(J6*1000)</f>
        <v>4.8101910828025476</v>
      </c>
      <c r="K8" s="1" t="s">
        <v>33</v>
      </c>
    </row>
    <row r="9" spans="1:14" x14ac:dyDescent="0.3">
      <c r="A9" s="2" t="s">
        <v>27</v>
      </c>
      <c r="B9" s="3">
        <v>25</v>
      </c>
      <c r="C9" s="1" t="s">
        <v>0</v>
      </c>
      <c r="E9" s="2" t="s">
        <v>27</v>
      </c>
      <c r="F9" s="3">
        <v>15</v>
      </c>
      <c r="G9" s="1" t="s">
        <v>0</v>
      </c>
      <c r="I9" s="2" t="s">
        <v>27</v>
      </c>
      <c r="J9" s="3">
        <v>25</v>
      </c>
      <c r="K9" s="1" t="s">
        <v>0</v>
      </c>
    </row>
    <row r="10" spans="1:14" ht="18" x14ac:dyDescent="0.3">
      <c r="A10" s="2" t="s">
        <v>28</v>
      </c>
      <c r="B10" s="13">
        <f>B9/B8</f>
        <v>3.1399999999999997</v>
      </c>
      <c r="C10" s="1" t="s">
        <v>37</v>
      </c>
      <c r="E10" s="2" t="s">
        <v>28</v>
      </c>
      <c r="F10" s="13">
        <f>F9/F8</f>
        <v>3</v>
      </c>
      <c r="G10" s="1" t="s">
        <v>37</v>
      </c>
      <c r="I10" s="2" t="s">
        <v>28</v>
      </c>
      <c r="J10" s="13">
        <f>J9/J8</f>
        <v>5.1972987288135597</v>
      </c>
      <c r="K10" s="1" t="s">
        <v>37</v>
      </c>
    </row>
    <row r="11" spans="1:14" ht="28.8" x14ac:dyDescent="0.3">
      <c r="A11" s="2" t="s">
        <v>29</v>
      </c>
      <c r="B11" s="4">
        <f>((B7*3600)*0.004)/1000</f>
        <v>14.4</v>
      </c>
      <c r="C11" s="1" t="s">
        <v>34</v>
      </c>
      <c r="E11" s="2" t="s">
        <v>29</v>
      </c>
      <c r="F11" s="4">
        <f>((F7*3600)*0.004)/1000</f>
        <v>17.28</v>
      </c>
      <c r="G11" s="1" t="s">
        <v>34</v>
      </c>
      <c r="I11" s="2" t="s">
        <v>29</v>
      </c>
      <c r="J11" s="4">
        <f>((J7*3600)*0.004)/1000</f>
        <v>13.5936</v>
      </c>
      <c r="K11" s="1" t="s">
        <v>34</v>
      </c>
    </row>
    <row r="12" spans="1:14" x14ac:dyDescent="0.3">
      <c r="I12" s="6"/>
      <c r="J12" s="7"/>
    </row>
    <row r="13" spans="1:14" ht="57.6" x14ac:dyDescent="0.3">
      <c r="A13" s="2" t="s">
        <v>30</v>
      </c>
      <c r="B13" s="4">
        <f>3.5*B8</f>
        <v>27.866242038216562</v>
      </c>
      <c r="C13" s="1" t="s">
        <v>0</v>
      </c>
      <c r="E13" s="2" t="s">
        <v>30</v>
      </c>
      <c r="F13" s="4">
        <f>3.5*F8</f>
        <v>17.5</v>
      </c>
      <c r="G13" s="1" t="s">
        <v>0</v>
      </c>
      <c r="I13" s="2" t="s">
        <v>30</v>
      </c>
      <c r="J13" s="4">
        <f>3.5*J8</f>
        <v>16.835668789808917</v>
      </c>
      <c r="K13" s="1" t="s">
        <v>0</v>
      </c>
    </row>
    <row r="15" spans="1:14" ht="18" x14ac:dyDescent="0.35">
      <c r="A15" s="12" t="s">
        <v>39</v>
      </c>
      <c r="B15" s="12"/>
    </row>
    <row r="16" spans="1:14" x14ac:dyDescent="0.3">
      <c r="A16" s="5"/>
      <c r="B16" s="17" t="s">
        <v>45</v>
      </c>
      <c r="C16" s="18" t="s">
        <v>46</v>
      </c>
      <c r="E16" s="17" t="s">
        <v>47</v>
      </c>
    </row>
    <row r="17" spans="1:5" x14ac:dyDescent="0.3">
      <c r="A17" s="5" t="s">
        <v>13</v>
      </c>
      <c r="B17" s="15"/>
      <c r="C17" s="25"/>
      <c r="E17" s="15"/>
    </row>
    <row r="18" spans="1:5" x14ac:dyDescent="0.3">
      <c r="A18" s="5" t="s">
        <v>14</v>
      </c>
      <c r="B18" s="15"/>
      <c r="C18" s="25"/>
      <c r="E18" s="15"/>
    </row>
    <row r="19" spans="1:5" x14ac:dyDescent="0.3">
      <c r="A19" s="5" t="s">
        <v>40</v>
      </c>
      <c r="B19" s="15"/>
      <c r="C19" s="25"/>
      <c r="E19" s="15"/>
    </row>
    <row r="20" spans="1:5" x14ac:dyDescent="0.3">
      <c r="A20" s="5" t="s">
        <v>41</v>
      </c>
      <c r="B20" s="15"/>
      <c r="C20" s="25"/>
      <c r="E20" s="15"/>
    </row>
    <row r="21" spans="1:5" x14ac:dyDescent="0.3">
      <c r="A21" s="5" t="s">
        <v>42</v>
      </c>
      <c r="B21" s="19"/>
      <c r="C21" s="20"/>
      <c r="E21" s="15"/>
    </row>
    <row r="22" spans="1:5" x14ac:dyDescent="0.3">
      <c r="A22" s="5" t="s">
        <v>43</v>
      </c>
      <c r="B22" s="21"/>
      <c r="C22" s="22"/>
      <c r="E22" s="11">
        <v>0.25</v>
      </c>
    </row>
    <row r="23" spans="1:5" ht="15.6" x14ac:dyDescent="0.3">
      <c r="A23" s="5" t="s">
        <v>44</v>
      </c>
      <c r="B23" s="23"/>
      <c r="C23" s="24"/>
      <c r="E23" s="16">
        <f>E21-(E21*E22)</f>
        <v>0</v>
      </c>
    </row>
  </sheetData>
  <mergeCells count="4">
    <mergeCell ref="A3:C3"/>
    <mergeCell ref="E3:G3"/>
    <mergeCell ref="I3:K3"/>
    <mergeCell ref="M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26"/>
  <sheetViews>
    <sheetView workbookViewId="0">
      <selection activeCell="G26" sqref="G26"/>
    </sheetView>
  </sheetViews>
  <sheetFormatPr defaultRowHeight="14.4" x14ac:dyDescent="0.3"/>
  <cols>
    <col min="1" max="1" width="15.88671875" style="6" customWidth="1"/>
    <col min="2" max="2" width="11.5546875" style="7" bestFit="1" customWidth="1"/>
    <col min="3" max="3" width="10.44140625" customWidth="1"/>
    <col min="4" max="4" width="2.88671875" customWidth="1"/>
    <col min="5" max="5" width="15.88671875" style="6" customWidth="1"/>
    <col min="6" max="6" width="12.33203125" style="7" customWidth="1"/>
    <col min="7" max="7" width="10.44140625" bestFit="1" customWidth="1"/>
    <col min="8" max="8" width="4" customWidth="1"/>
    <col min="9" max="9" width="12.109375" customWidth="1"/>
    <col min="10" max="10" width="7.109375" customWidth="1"/>
    <col min="11" max="11" width="11.88671875" customWidth="1"/>
  </cols>
  <sheetData>
    <row r="3" spans="1:14" x14ac:dyDescent="0.3">
      <c r="A3" s="28" t="s">
        <v>18</v>
      </c>
      <c r="B3" s="29"/>
      <c r="C3" s="30"/>
      <c r="E3" s="28" t="s">
        <v>19</v>
      </c>
      <c r="F3" s="29"/>
      <c r="G3" s="30"/>
      <c r="I3" s="28" t="s">
        <v>18</v>
      </c>
      <c r="J3" s="29"/>
      <c r="K3" s="30"/>
      <c r="M3" s="31" t="s">
        <v>16</v>
      </c>
      <c r="N3" s="31"/>
    </row>
    <row r="4" spans="1:14" ht="28.8" x14ac:dyDescent="0.3">
      <c r="E4" s="2" t="s">
        <v>21</v>
      </c>
      <c r="F4" s="14">
        <v>400</v>
      </c>
      <c r="G4" s="1" t="s">
        <v>17</v>
      </c>
      <c r="M4" s="10">
        <v>3400</v>
      </c>
      <c r="N4" s="1" t="s">
        <v>15</v>
      </c>
    </row>
    <row r="5" spans="1:14" ht="28.8" x14ac:dyDescent="0.3">
      <c r="A5" s="2" t="s">
        <v>20</v>
      </c>
      <c r="B5" s="14">
        <v>400</v>
      </c>
      <c r="C5" s="1" t="s">
        <v>17</v>
      </c>
      <c r="E5" s="2" t="s">
        <v>22</v>
      </c>
      <c r="F5" s="14">
        <v>400</v>
      </c>
      <c r="G5" s="1" t="s">
        <v>17</v>
      </c>
      <c r="I5" s="2" t="s">
        <v>20</v>
      </c>
      <c r="J5" s="14">
        <v>500</v>
      </c>
      <c r="K5" s="1" t="s">
        <v>17</v>
      </c>
      <c r="M5" s="9">
        <f>M4/3.6</f>
        <v>944.44444444444446</v>
      </c>
      <c r="N5" s="1" t="s">
        <v>4</v>
      </c>
    </row>
    <row r="6" spans="1:14" x14ac:dyDescent="0.3">
      <c r="A6" s="2" t="s">
        <v>1</v>
      </c>
      <c r="B6" s="8">
        <f>((B5*B5)/4)*3.14/1000000</f>
        <v>0.12559999999999999</v>
      </c>
      <c r="C6" s="1" t="s">
        <v>2</v>
      </c>
      <c r="E6" s="2" t="s">
        <v>1</v>
      </c>
      <c r="F6" s="8">
        <f>F4*F5/1000000</f>
        <v>0.16</v>
      </c>
      <c r="G6" s="1" t="s">
        <v>2</v>
      </c>
      <c r="I6" s="2" t="s">
        <v>1</v>
      </c>
      <c r="J6" s="8">
        <f>((J5*J5)/4)*3.14/1000000</f>
        <v>0.19625000000000001</v>
      </c>
      <c r="K6" s="1" t="s">
        <v>2</v>
      </c>
    </row>
    <row r="7" spans="1:14" x14ac:dyDescent="0.3">
      <c r="A7" s="2" t="s">
        <v>3</v>
      </c>
      <c r="B7" s="9">
        <v>944</v>
      </c>
      <c r="C7" s="1" t="s">
        <v>4</v>
      </c>
      <c r="E7" s="2" t="s">
        <v>3</v>
      </c>
      <c r="F7" s="9">
        <v>944</v>
      </c>
      <c r="G7" s="1" t="s">
        <v>4</v>
      </c>
      <c r="I7" s="2" t="s">
        <v>3</v>
      </c>
      <c r="J7" s="9">
        <v>944</v>
      </c>
      <c r="K7" s="1" t="s">
        <v>4</v>
      </c>
    </row>
    <row r="8" spans="1:14" x14ac:dyDescent="0.3">
      <c r="A8" s="2" t="s">
        <v>5</v>
      </c>
      <c r="B8" s="4">
        <f>B7/(B6*1000)</f>
        <v>7.515923566878981</v>
      </c>
      <c r="C8" s="1" t="s">
        <v>6</v>
      </c>
      <c r="E8" s="2" t="s">
        <v>5</v>
      </c>
      <c r="F8" s="4">
        <f>F7/(F6*1000)</f>
        <v>5.9</v>
      </c>
      <c r="G8" s="1" t="s">
        <v>6</v>
      </c>
      <c r="I8" s="2" t="s">
        <v>5</v>
      </c>
      <c r="J8" s="4">
        <f>J7/(J6*1000)</f>
        <v>4.8101910828025476</v>
      </c>
      <c r="K8" s="1" t="s">
        <v>6</v>
      </c>
    </row>
    <row r="9" spans="1:14" x14ac:dyDescent="0.3">
      <c r="A9" s="2" t="s">
        <v>7</v>
      </c>
      <c r="B9" s="3">
        <v>25</v>
      </c>
      <c r="C9" s="1" t="s">
        <v>0</v>
      </c>
      <c r="E9" s="2" t="s">
        <v>7</v>
      </c>
      <c r="F9" s="3">
        <v>25</v>
      </c>
      <c r="G9" s="1" t="s">
        <v>0</v>
      </c>
      <c r="I9" s="2" t="s">
        <v>7</v>
      </c>
      <c r="J9" s="3">
        <v>25</v>
      </c>
      <c r="K9" s="1" t="s">
        <v>0</v>
      </c>
    </row>
    <row r="10" spans="1:14" ht="18" x14ac:dyDescent="0.3">
      <c r="A10" s="2" t="s">
        <v>8</v>
      </c>
      <c r="B10" s="13">
        <f>B9/B8</f>
        <v>3.3262711864406778</v>
      </c>
      <c r="C10" s="1" t="s">
        <v>9</v>
      </c>
      <c r="E10" s="2" t="s">
        <v>8</v>
      </c>
      <c r="F10" s="13">
        <f>F9/F8</f>
        <v>4.2372881355932197</v>
      </c>
      <c r="G10" s="1" t="s">
        <v>9</v>
      </c>
      <c r="I10" s="2" t="s">
        <v>8</v>
      </c>
      <c r="J10" s="13">
        <f>J9/J8</f>
        <v>5.1972987288135597</v>
      </c>
      <c r="K10" s="1" t="s">
        <v>9</v>
      </c>
    </row>
    <row r="11" spans="1:14" ht="28.8" x14ac:dyDescent="0.3">
      <c r="A11" s="2" t="s">
        <v>10</v>
      </c>
      <c r="B11" s="4">
        <f>((B7*3600)*0.004)/1000</f>
        <v>13.5936</v>
      </c>
      <c r="C11" s="1" t="s">
        <v>11</v>
      </c>
      <c r="E11" s="2" t="s">
        <v>10</v>
      </c>
      <c r="F11" s="4">
        <f>((F7*3600)*0.004)/1000</f>
        <v>13.5936</v>
      </c>
      <c r="G11" s="1" t="s">
        <v>11</v>
      </c>
      <c r="I11" s="2" t="s">
        <v>10</v>
      </c>
      <c r="J11" s="4">
        <f>((J7*3600)*0.004)/1000</f>
        <v>13.5936</v>
      </c>
      <c r="K11" s="1" t="s">
        <v>11</v>
      </c>
    </row>
    <row r="12" spans="1:14" x14ac:dyDescent="0.3">
      <c r="I12" s="6"/>
      <c r="J12" s="7"/>
    </row>
    <row r="13" spans="1:14" ht="57.6" x14ac:dyDescent="0.3">
      <c r="A13" s="2" t="s">
        <v>23</v>
      </c>
      <c r="B13" s="4">
        <f>3.5*B8</f>
        <v>26.305732484076433</v>
      </c>
      <c r="C13" s="1" t="s">
        <v>0</v>
      </c>
      <c r="E13" s="2" t="s">
        <v>23</v>
      </c>
      <c r="F13" s="4">
        <f>3.5*F8</f>
        <v>20.650000000000002</v>
      </c>
      <c r="G13" s="1" t="s">
        <v>0</v>
      </c>
      <c r="I13" s="2" t="s">
        <v>23</v>
      </c>
      <c r="J13" s="4">
        <f>3.5*J8</f>
        <v>16.835668789808917</v>
      </c>
      <c r="K13" s="1" t="s">
        <v>0</v>
      </c>
    </row>
    <row r="18" spans="1:5" ht="18" x14ac:dyDescent="0.35">
      <c r="A18" s="32" t="s">
        <v>12</v>
      </c>
      <c r="B18" s="32"/>
    </row>
    <row r="19" spans="1:5" x14ac:dyDescent="0.3">
      <c r="A19" s="5"/>
      <c r="B19" s="17" t="s">
        <v>48</v>
      </c>
      <c r="C19" s="18" t="s">
        <v>49</v>
      </c>
      <c r="E19" s="17" t="s">
        <v>47</v>
      </c>
    </row>
    <row r="20" spans="1:5" x14ac:dyDescent="0.3">
      <c r="A20" s="5" t="s">
        <v>13</v>
      </c>
      <c r="B20" s="26">
        <v>74000</v>
      </c>
      <c r="C20" s="25">
        <v>1</v>
      </c>
      <c r="E20" s="26">
        <f>B20*C20</f>
        <v>74000</v>
      </c>
    </row>
    <row r="21" spans="1:5" x14ac:dyDescent="0.3">
      <c r="A21" s="5" t="s">
        <v>14</v>
      </c>
      <c r="B21" s="26">
        <v>6250</v>
      </c>
      <c r="C21" s="25">
        <v>2</v>
      </c>
      <c r="E21" s="26">
        <f t="shared" ref="E21:E23" si="0">B21*C21</f>
        <v>12500</v>
      </c>
    </row>
    <row r="22" spans="1:5" x14ac:dyDescent="0.3">
      <c r="A22" s="5" t="s">
        <v>40</v>
      </c>
      <c r="B22" s="26">
        <v>80</v>
      </c>
      <c r="C22" s="25">
        <v>10</v>
      </c>
      <c r="E22" s="26">
        <f t="shared" si="0"/>
        <v>800</v>
      </c>
    </row>
    <row r="23" spans="1:5" x14ac:dyDescent="0.3">
      <c r="A23" s="5" t="s">
        <v>41</v>
      </c>
      <c r="B23" s="26">
        <v>900</v>
      </c>
      <c r="C23" s="25">
        <v>1</v>
      </c>
      <c r="E23" s="26">
        <f t="shared" si="0"/>
        <v>900</v>
      </c>
    </row>
    <row r="24" spans="1:5" x14ac:dyDescent="0.3">
      <c r="A24" s="5" t="s">
        <v>42</v>
      </c>
      <c r="B24" s="19"/>
      <c r="C24" s="20"/>
      <c r="E24" s="26">
        <f>SUM(E20:E23)</f>
        <v>88200</v>
      </c>
    </row>
    <row r="25" spans="1:5" x14ac:dyDescent="0.3">
      <c r="A25" s="5" t="s">
        <v>43</v>
      </c>
      <c r="B25" s="21"/>
      <c r="C25" s="22"/>
      <c r="E25" s="11">
        <v>0.25</v>
      </c>
    </row>
    <row r="26" spans="1:5" ht="15.6" x14ac:dyDescent="0.3">
      <c r="A26" s="5" t="s">
        <v>44</v>
      </c>
      <c r="B26" s="23"/>
      <c r="C26" s="24"/>
      <c r="E26" s="27">
        <f>E24-(E24*E25)</f>
        <v>66150</v>
      </c>
    </row>
  </sheetData>
  <mergeCells count="5">
    <mergeCell ref="A18:B18"/>
    <mergeCell ref="M3:N3"/>
    <mergeCell ref="A3:C3"/>
    <mergeCell ref="E3:G3"/>
    <mergeCell ref="I3:K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75F095F931B449C83F6BAE018E613" ma:contentTypeVersion="2" ma:contentTypeDescription="Create a new document." ma:contentTypeScope="" ma:versionID="db0999d9c2fd2933752ef960ea002697">
  <xsd:schema xmlns:xsd="http://www.w3.org/2001/XMLSchema" xmlns:xs="http://www.w3.org/2001/XMLSchema" xmlns:p="http://schemas.microsoft.com/office/2006/metadata/properties" xmlns:ns2="94fe4eef-9a16-48ec-8d9f-e14fc827f815" targetNamespace="http://schemas.microsoft.com/office/2006/metadata/properties" ma:root="true" ma:fieldsID="26ac4ed566af8270273e83dca9d538e1" ns2:_="">
    <xsd:import namespace="94fe4eef-9a16-48ec-8d9f-e14fc827f8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e4eef-9a16-48ec-8d9f-e14fc827f8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35A07-9115-4437-B2D7-73748F2D0BD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4fe4eef-9a16-48ec-8d9f-e14fc827f81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1067DF-53DD-40B6-93E1-DA80F29F7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e4eef-9a16-48ec-8d9f-e14fc827f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4904FB-EE39-4D47-8000-CA7D1C57EE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Ozonone data and price</vt:lpstr>
      <vt:lpstr>Mängd ozon+pris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Dans Musels</cp:lastModifiedBy>
  <dcterms:created xsi:type="dcterms:W3CDTF">2015-05-05T08:05:16Z</dcterms:created>
  <dcterms:modified xsi:type="dcterms:W3CDTF">2026-07-02T12:03:13Z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0x01010000175F095F931B449C83F6BAE018E613</vt:lpwstr>
  </property>
</Properties>
</file>